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شاخص‌ها" sheetId="2" state="visible" r:id="rId4"/>
    <sheet name="قدرت_خرید" sheetId="3" state="visible" r:id="rId5"/>
    <sheet name="بازده_واقعی" sheetId="4" state="visible" r:id="rId6"/>
    <sheet name="تبدیل_تورم" sheetId="5" state="visible" r:id="rId7"/>
    <sheet name="نمودار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<sst xmlns="http://schemas.openxmlformats.org/spreadsheetml/2006/main" count="102" uniqueCount="85">
  <si>
    <t xml:space="preserve">ابزار تحلیل اقتصاد ایران | felfelani.ir</t>
  </si>
  <si>
    <t xml:space="preserve">شاخص‌ها</t>
  </si>
  <si>
    <t xml:space="preserve">برگه‌ی «شاخص‌ها» آمارهای کلیدی مقاله را با دوره و منبع نشان می‌دهد. با انتشار آمار جدید ستون مقدار را به‌روز کنید؛ ماشین‌حساب‌ها از همین مقادیر استفاده می‌کنند (خانه‌های سبزرنگ پیوند به برگه‌ی شاخص‌ها هستند).</t>
  </si>
  <si>
    <t xml:space="preserve">قدرت خرید</t>
  </si>
  <si>
    <t xml:space="preserve">مبلغ، تورم ماهانه و بازده اسمی را وارد کنید تا ارزش واقعی پول نقد و سرمایه‌گذاری و قیمت یک سبد کالا در ۲۴ ماه آینده دیده شود. تورم آینده نامعلوم است؛ نتیجه یک سناریوی ساده است، نه پیش‌بینی.</t>
  </si>
  <si>
    <t xml:space="preserve">بازده واقعی</t>
  </si>
  <si>
    <t xml:space="preserve">بازده اسمی هر دارایی را وارد کنید تا بازده پس از کسر تورم محاسبه شود. نام‌ها و اعداد نمونه فرضی‌اند.</t>
  </si>
  <si>
    <t xml:space="preserve">تبدیل تورم</t>
  </si>
  <si>
    <t xml:space="preserve">نشان می‌دهد تورم ماهانه، نقطه‌به‌نقطه و سالانه چه تفاوتی دارند و هرکدام معادل چه میانگین ماهانه‌ای هستند.</t>
  </si>
  <si>
    <t xml:space="preserve">رنگ‌ها</t>
  </si>
  <si>
    <t xml:space="preserve">متن آبی = ورودی · خانه‌ی زرد = تنظیمات · متن سبز = پیوند به برگه‌ی دیگر · آبی روشن = نتیجه.</t>
  </si>
  <si>
    <t xml:space="preserve">هشدار</t>
  </si>
  <si>
    <t xml:space="preserve">این فایل ابزار آموزشی است و توصیه‌ی سرمایه‌گذاری یا پیش‌بینی نیست. آمارها ممکن است بازنگری شوند.</t>
  </si>
  <si>
    <t xml:space="preserve">شاخص‌های کلیدی اقتصاد ایران (تا نیمه‌ی مهر ۱۴۰۵)</t>
  </si>
  <si>
    <t xml:space="preserve">اعداد از گزارش‌های منتشرشده نقل شده‌اند؛ با انتشار آمار جدید ستون «مقدار» را به‌روز کنید (متن آبی = ورودی).</t>
  </si>
  <si>
    <t xml:space="preserve">شاخص</t>
  </si>
  <si>
    <t xml:space="preserve">مقدار</t>
  </si>
  <si>
    <t xml:space="preserve">دوره</t>
  </si>
  <si>
    <t xml:space="preserve">منبع</t>
  </si>
  <si>
    <t xml:space="preserve">شاخص قیمت مصرف‌کننده (کل کشور)</t>
  </si>
  <si>
    <t xml:space="preserve">شهریور ۱۴۰۵</t>
  </si>
  <si>
    <t xml:space="preserve">مرکز آمار ایران</t>
  </si>
  <si>
    <t xml:space="preserve">تورم ماهانه (کل کشور)</t>
  </si>
  <si>
    <t xml:space="preserve">تورم نقطه‌به‌نقطه (کل کشور)</t>
  </si>
  <si>
    <t xml:space="preserve">تورم سالانه ۱۲ ماهه (کل کشور)</t>
  </si>
  <si>
    <t xml:space="preserve">تورم ماهانه (مناطق شهری)</t>
  </si>
  <si>
    <t xml:space="preserve">بانک مرکزی</t>
  </si>
  <si>
    <t xml:space="preserve">تورم نقطه‌به‌نقطه (مناطق شهری)</t>
  </si>
  <si>
    <t xml:space="preserve">تورم دوازده‌ماهه (مناطق شهری)</t>
  </si>
  <si>
    <t xml:space="preserve">رشد اقتصادی با نفت</t>
  </si>
  <si>
    <t xml:space="preserve">بهار ۱۴۰۵ (نسبت به بهار ۱۴۰۴)</t>
  </si>
  <si>
    <t xml:space="preserve">رشد اقتصادی بدون نفت</t>
  </si>
  <si>
    <t xml:space="preserve">تغییر صادرات کالا و خدمات</t>
  </si>
  <si>
    <t xml:space="preserve">رشد نقدینگی (سالانه، تقریبی)</t>
  </si>
  <si>
    <t xml:space="preserve">اردیبهشت ۱۴۰۵</t>
  </si>
  <si>
    <t xml:space="preserve">اظهار رئیس کل بانک مرکزی</t>
  </si>
  <si>
    <t xml:space="preserve">نمونه نقاط ثبت‌شده‌ی دلار آزاد (هزار تومان)</t>
  </si>
  <si>
    <t xml:space="preserve">نرخ‌ها لحظه‌ای و تقریبی از گزارش‌های خبری‌اند، نه سری رسمی.</t>
  </si>
  <si>
    <t xml:space="preserve">تاریخ</t>
  </si>
  <si>
    <t xml:space="preserve">دلار آزاد (هزار تومان)</t>
  </si>
  <si>
    <t xml:space="preserve">تغییر نسبت به اولین نقطه</t>
  </si>
  <si>
    <t xml:space="preserve">ضریب (برابر)</t>
  </si>
  <si>
    <t xml:space="preserve">مهر ۱۴۰۴</t>
  </si>
  <si>
    <t xml:space="preserve">۲۵ مرداد ۱۴۰۵</t>
  </si>
  <si>
    <t xml:space="preserve">۱ مهر ۱۴۰۵</t>
  </si>
  <si>
    <t xml:space="preserve">۵ مهر ۱۴۰۵</t>
  </si>
  <si>
    <t xml:space="preserve">۹ مهر ۱۴۰۵</t>
  </si>
  <si>
    <t xml:space="preserve">۱۴ مهر ۱۴۰۵</t>
  </si>
  <si>
    <t xml:space="preserve">ماشین‌حساب قدرت خرید</t>
  </si>
  <si>
    <t xml:space="preserve">اعداد نمونه فرضی‌اند. ریال یا تومان؛ فقط واحد را یکسان نگه دارید.</t>
  </si>
  <si>
    <t xml:space="preserve">مبلغ نقد امروز</t>
  </si>
  <si>
    <t xml:space="preserve">ارزش واقعی نقد پس از ۱۲ ماه</t>
  </si>
  <si>
    <t xml:space="preserve">تورم ماهانه (فرضی)</t>
  </si>
  <si>
    <t xml:space="preserve">پیش‌فرض: تورم ماهانه‌ی مرکز آمار؛ می‌توانید عدد دلخواه بنویسید</t>
  </si>
  <si>
    <t xml:space="preserve">کاهش قدرت خرید نقد پس از ۱۲ ماه</t>
  </si>
  <si>
    <t xml:space="preserve">بازده اسمی سالانه‌ی سرمایه‌گذاری (فرضی)</t>
  </si>
  <si>
    <t xml:space="preserve">قیمت امروز یک سبد کالا</t>
  </si>
  <si>
    <t xml:space="preserve">ماه</t>
  </si>
  <si>
    <t xml:space="preserve">شاخص قیمت (امروز=۱)</t>
  </si>
  <si>
    <t xml:space="preserve">قیمت سبد در آینده</t>
  </si>
  <si>
    <t xml:space="preserve">ارزش واقعی پول نقد</t>
  </si>
  <si>
    <t xml:space="preserve">ارزش اسمی سرمایه‌گذاری</t>
  </si>
  <si>
    <t xml:space="preserve">ارزش واقعی سرمایه‌گذاری</t>
  </si>
  <si>
    <t xml:space="preserve">بازده واقعی دارایی‌ها</t>
  </si>
  <si>
    <t xml:space="preserve">بازده واقعی = (۱ + بازده اسمی) ÷ (۱ + تورم) − ۱. نام‌ها و اعداد نمونه فرضی‌اند و هیچ دارایی واقعی را نشان نمی‌دهند.</t>
  </si>
  <si>
    <t xml:space="preserve">تورم سالانه برای مقایسه</t>
  </si>
  <si>
    <t xml:space="preserve">پیش‌فرض: تورم سالانه‌ی مرکز آمار؛ قابل تغییر</t>
  </si>
  <si>
    <t xml:space="preserve">دارایی (نمونه)</t>
  </si>
  <si>
    <t xml:space="preserve">بازده اسمی سالانه</t>
  </si>
  <si>
    <t xml:space="preserve">وضعیت نسبت به تورم</t>
  </si>
  <si>
    <t xml:space="preserve">دارایی نمونه الف</t>
  </si>
  <si>
    <t xml:space="preserve">دارایی نمونه ب</t>
  </si>
  <si>
    <t xml:space="preserve">دارایی نمونه ج</t>
  </si>
  <si>
    <t xml:space="preserve">دارایی نمونه د</t>
  </si>
  <si>
    <t xml:space="preserve">دارایی نمونه ه</t>
  </si>
  <si>
    <t xml:space="preserve">تبدیل و مقایسه‌ی نرخ‌های تورم</t>
  </si>
  <si>
    <t xml:space="preserve">تورم ماهانه</t>
  </si>
  <si>
    <t xml:space="preserve">معادل سالانه‌شده‌ی تورم ماهانه (اگر ۱۲ ماه تکرار شود)</t>
  </si>
  <si>
    <t xml:space="preserve">تورم نقطه‌به‌نقطه</t>
  </si>
  <si>
    <t xml:space="preserve">میانگین تورم ماهانه‌ی معادل نقطه‌به‌نقطه</t>
  </si>
  <si>
    <t xml:space="preserve">تورم سالانه ۱۲ ماهه</t>
  </si>
  <si>
    <t xml:space="preserve">میانگین تورم ماهانه‌ی معادل سالانه</t>
  </si>
  <si>
    <t xml:space="preserve">تفاوت نقطه‌به‌نقطه و سالانه (واحد درصد)</t>
  </si>
  <si>
    <t xml:space="preserve">اگر مثبت باشد، تورم نسبت به میانگین یک سال اخیر شتاب گرفته</t>
  </si>
  <si>
    <t xml:space="preserve">نمودارها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</si>
</sst>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"/>
    <numFmt numFmtId="166" formatCode="0.0%"/>
    <numFmt numFmtId="167" formatCode="0%"/>
    <numFmt numFmtId="168" formatCode="#,##0.0"/>
    <numFmt numFmtId="169" formatCode="0.00"/>
    <numFmt numFmtId="170" formatCode="#,##0"/>
    <numFmt numFmtId="171" formatCode="0"/>
    <numFmt numFmtId="172" formatCode="0.000"/>
    <numFmt numFmtId="173" formatCode="0.0%;[RED]\-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7F7F7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8"/>
      <color rgb="FF000000"/>
      <name val="FreeSans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DEBF7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3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BE4B48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4F81BD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دلار آزاد (هزار تومان)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'شاخص‌ها'!B20</c:f>
              <c:strCache>
                <c:ptCount val="1"/>
                <c:pt idx="0">
                  <c:v>دلار آزاد (هزار تومان)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'شاخص‌ها'!$A$21:$A$26</c:f>
              <c:strCache>
                <c:ptCount val="6"/>
                <c:pt idx="0">
                  <c:v>مهر ۱۴۰۴</c:v>
                </c:pt>
                <c:pt idx="1">
                  <c:v>۲۵ مرداد ۱۴۰۵</c:v>
                </c:pt>
                <c:pt idx="2">
                  <c:v>۱ مهر ۱۴۰۵</c:v>
                </c:pt>
                <c:pt idx="3">
                  <c:v>۵ مهر ۱۴۰۵</c:v>
                </c:pt>
                <c:pt idx="4">
                  <c:v>۹ مهر ۱۴۰۵</c:v>
                </c:pt>
                <c:pt idx="5">
                  <c:v>۱۴ مهر ۱۴۰۵</c:v>
                </c:pt>
              </c:strCache>
            </c:strRef>
          </c:cat>
          <c:val>
            <c:numRef>
              <c:f>'شاخص‌ها'!$B$21:$B$26</c:f>
              <c:numCache>
                <c:formatCode>#,##0.0</c:formatCode>
                <c:ptCount val="6"/>
                <c:pt idx="0">
                  <c:v>110</c:v>
                </c:pt>
                <c:pt idx="1">
                  <c:v>185.8</c:v>
                </c:pt>
                <c:pt idx="2">
                  <c:v>231.3</c:v>
                </c:pt>
                <c:pt idx="3">
                  <c:v>234.3</c:v>
                </c:pt>
                <c:pt idx="4">
                  <c:v>258.5</c:v>
                </c:pt>
                <c:pt idx="5">
                  <c:v>269</c:v>
                </c:pt>
              </c:numCache>
            </c:numRef>
          </c:val>
        </c:ser>
        <c:gapWidth val="150"/>
        <c:overlap val="0"/>
        <c:axId val="45129929"/>
        <c:axId val="19823719"/>
      </c:barChart>
      <c:catAx>
        <c:axId val="451299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823719"/>
        <c:crosses val="autoZero"/>
        <c:auto val="1"/>
        <c:lblAlgn val="ctr"/>
        <c:lblOffset val="100"/>
        <c:noMultiLvlLbl val="0"/>
      </c:catAx>
      <c:valAx>
        <c:axId val="1982371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12992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ارزش واقعی پول نقد و سرمایه‌گذاری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قدرت_خرید!D9</c:f>
              <c:strCache>
                <c:ptCount val="1"/>
                <c:pt idx="0">
                  <c:v>ارزش واقعی پول نقد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قدرت_خرید!$A$10:$A$34</c:f>
              <c:strCach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strCache>
            </c:strRef>
          </c:cat>
          <c:val>
            <c:numRef>
              <c:f>قدرت_خرید!$D$10:$D$34</c:f>
              <c:numCache>
                <c:formatCode>#,##0</c:formatCode>
                <c:ptCount val="25"/>
                <c:pt idx="0">
                  <c:v>100000000</c:v>
                </c:pt>
                <c:pt idx="1">
                  <c:v>95969289.8272553</c:v>
                </c:pt>
                <c:pt idx="2">
                  <c:v>92101045.8994772</c:v>
                </c:pt>
                <c:pt idx="3">
                  <c:v>88388719.6732027</c:v>
                </c:pt>
                <c:pt idx="4">
                  <c:v>84826026.5577761</c:v>
                </c:pt>
                <c:pt idx="5">
                  <c:v>81406935.2761767</c:v>
                </c:pt>
                <c:pt idx="6">
                  <c:v>78125657.6546801</c:v>
                </c:pt>
                <c:pt idx="7">
                  <c:v>74976638.8240692</c:v>
                </c:pt>
                <c:pt idx="8">
                  <c:v>71954547.8158054</c:v>
                </c:pt>
                <c:pt idx="9">
                  <c:v>69054268.5372413</c:v>
                </c:pt>
                <c:pt idx="10">
                  <c:v>66270891.1105962</c:v>
                </c:pt>
                <c:pt idx="11">
                  <c:v>63599703.5610328</c:v>
                </c:pt>
                <c:pt idx="12">
                  <c:v>61036183.8397628</c:v>
                </c:pt>
                <c:pt idx="13">
                  <c:v>58575992.1686783</c:v>
                </c:pt>
                <c:pt idx="14">
                  <c:v>56214963.6935492</c:v>
                </c:pt>
                <c:pt idx="15">
                  <c:v>53949101.4333486</c:v>
                </c:pt>
                <c:pt idx="16">
                  <c:v>51774569.5137702</c:v>
                </c:pt>
                <c:pt idx="17">
                  <c:v>49687686.6734839</c:v>
                </c:pt>
                <c:pt idx="18">
                  <c:v>47684920.0321343</c:v>
                </c:pt>
                <c:pt idx="19">
                  <c:v>45762879.1095338</c:v>
                </c:pt>
                <c:pt idx="20">
                  <c:v>43918310.085925</c:v>
                </c:pt>
                <c:pt idx="21">
                  <c:v>42148090.293594</c:v>
                </c:pt>
                <c:pt idx="22">
                  <c:v>40449222.9305125</c:v>
                </c:pt>
                <c:pt idx="23">
                  <c:v>38818831.9870562</c:v>
                </c:pt>
                <c:pt idx="24">
                  <c:v>37254157.3772132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قدرت_خرید!F9</c:f>
              <c:strCache>
                <c:ptCount val="1"/>
                <c:pt idx="0">
                  <c:v>ارزش واقعی سرمایه‌گذاری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قدرت_خرید!$A$10:$A$34</c:f>
              <c:strCach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strCache>
            </c:strRef>
          </c:cat>
          <c:val>
            <c:numRef>
              <c:f>قدرت_خرید!$F$10:$F$34</c:f>
              <c:numCache>
                <c:formatCode>#,##0</c:formatCode>
                <c:ptCount val="25"/>
                <c:pt idx="0">
                  <c:v>100000000</c:v>
                </c:pt>
                <c:pt idx="1">
                  <c:v>97770562.8715457</c:v>
                </c:pt>
                <c:pt idx="2">
                  <c:v>95590829.6421887</c:v>
                </c:pt>
                <c:pt idx="3">
                  <c:v>93459692.1947482</c:v>
                </c:pt>
                <c:pt idx="4">
                  <c:v>91376067.1168194</c:v>
                </c:pt>
                <c:pt idx="5">
                  <c:v>89338895.1499956</c:v>
                </c:pt>
                <c:pt idx="6">
                  <c:v>87347140.6513708</c:v>
                </c:pt>
                <c:pt idx="7">
                  <c:v>85399791.0670459</c:v>
                </c:pt>
                <c:pt idx="8">
                  <c:v>83495856.4173748</c:v>
                </c:pt>
                <c:pt idx="9">
                  <c:v>81634368.7936849</c:v>
                </c:pt>
                <c:pt idx="10">
                  <c:v>79814381.8662192</c:v>
                </c:pt>
                <c:pt idx="11">
                  <c:v>78034970.4030474</c:v>
                </c:pt>
                <c:pt idx="12">
                  <c:v>76295229.7997035</c:v>
                </c:pt>
                <c:pt idx="13">
                  <c:v>74594275.6193094</c:v>
                </c:pt>
                <c:pt idx="14">
                  <c:v>72931243.1429509</c:v>
                </c:pt>
                <c:pt idx="15">
                  <c:v>71305286.9300787</c:v>
                </c:pt>
                <c:pt idx="16">
                  <c:v>69715580.3887086</c:v>
                </c:pt>
                <c:pt idx="17">
                  <c:v>68161315.3552053</c:v>
                </c:pt>
                <c:pt idx="18">
                  <c:v>66641701.6834335</c:v>
                </c:pt>
                <c:pt idx="19">
                  <c:v>65155966.8430693</c:v>
                </c:pt>
                <c:pt idx="20">
                  <c:v>63703355.5268666</c:v>
                </c:pt>
                <c:pt idx="21">
                  <c:v>62283129.2666793</c:v>
                </c:pt>
                <c:pt idx="22">
                  <c:v>60894566.0580448</c:v>
                </c:pt>
                <c:pt idx="23">
                  <c:v>59536959.9931356</c:v>
                </c:pt>
                <c:pt idx="24">
                  <c:v>58209620.9018956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8468418"/>
        <c:axId val="90355213"/>
      </c:lineChart>
      <c:catAx>
        <c:axId val="1846841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355213"/>
        <c:crosses val="autoZero"/>
        <c:auto val="1"/>
        <c:lblAlgn val="ctr"/>
        <c:lblOffset val="100"/>
        <c:noMultiLvlLbl val="0"/>
      </c:catAx>
      <c:valAx>
        <c:axId val="9035521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46841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160560</xdr:rowOff>
    </xdr:from>
    <xdr:to>
      <xdr:col>10</xdr:col>
      <xdr:colOff>364680</xdr:colOff>
      <xdr:row>20</xdr:row>
      <xdr:rowOff>140760</xdr:rowOff>
    </xdr:to>
    <xdr:graphicFrame>
      <xdr:nvGraphicFramePr>
        <xdr:cNvPr id="0" name="Chart 1"/>
        <xdr:cNvGraphicFramePr/>
      </xdr:nvGraphicFramePr>
      <xdr:xfrm>
        <a:off x="0" y="38088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22</xdr:row>
      <xdr:rowOff>160560</xdr:rowOff>
    </xdr:from>
    <xdr:to>
      <xdr:col>10</xdr:col>
      <xdr:colOff>364680</xdr:colOff>
      <xdr:row>41</xdr:row>
      <xdr:rowOff>140760</xdr:rowOff>
    </xdr:to>
    <xdr:graphicFrame>
      <xdr:nvGraphicFramePr>
        <xdr:cNvPr id="1" name="Chart 2"/>
        <xdr:cNvGraphicFramePr/>
      </xdr:nvGraphicFramePr>
      <xdr:xfrm>
        <a:off x="0" y="4381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5"/>
  </cols>
  <sheetData>
    <row r="1" customFormat="false" ht="17.9" hidden="false" customHeight="false" outlineLevel="0" collapsed="false">
      <c r="A1" s="1" t="s">
        <v>0</v>
      </c>
    </row>
    <row r="3" customFormat="false" ht="39.75" hidden="false" customHeight="true" outlineLevel="0" collapsed="false">
      <c r="A3" s="2" t="s">
        <v>1</v>
      </c>
      <c r="B3" s="3" t="s">
        <v>2</v>
      </c>
    </row>
    <row r="4" customFormat="false" ht="39.75" hidden="false" customHeight="true" outlineLevel="0" collapsed="false">
      <c r="A4" s="2" t="s">
        <v>3</v>
      </c>
      <c r="B4" s="3" t="s">
        <v>4</v>
      </c>
    </row>
    <row r="5" customFormat="false" ht="39.75" hidden="false" customHeight="true" outlineLevel="0" collapsed="false">
      <c r="A5" s="2" t="s">
        <v>5</v>
      </c>
      <c r="B5" s="3" t="s">
        <v>6</v>
      </c>
    </row>
    <row r="6" customFormat="false" ht="39.75" hidden="false" customHeight="true" outlineLevel="0" collapsed="false">
      <c r="A6" s="2" t="s">
        <v>7</v>
      </c>
      <c r="B6" s="3" t="s">
        <v>8</v>
      </c>
    </row>
    <row r="7" customFormat="false" ht="39.75" hidden="false" customHeight="true" outlineLevel="0" collapsed="false">
      <c r="A7" s="2" t="s">
        <v>9</v>
      </c>
      <c r="B7" s="3" t="s">
        <v>10</v>
      </c>
    </row>
    <row r="8" customFormat="false" ht="39.75" hidden="false" customHeight="true" outlineLevel="0" collapsed="false">
      <c r="A8" s="2" t="s">
        <v>11</v>
      </c>
      <c r="B8" s="3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6"/>
    <col collapsed="false" customWidth="true" hidden="false" outlineLevel="0" max="3" min="3" style="0" width="34"/>
    <col collapsed="false" customWidth="true" hidden="false" outlineLevel="0" max="4" min="4" style="0" width="30"/>
  </cols>
  <sheetData>
    <row r="1" customFormat="false" ht="17.15" hidden="false" customHeight="false" outlineLevel="0" collapsed="false">
      <c r="A1" s="4" t="s">
        <v>13</v>
      </c>
    </row>
    <row r="2" customFormat="false" ht="15" hidden="false" customHeight="false" outlineLevel="0" collapsed="false">
      <c r="A2" s="5" t="s">
        <v>14</v>
      </c>
    </row>
    <row r="4" customFormat="false" ht="15" hidden="false" customHeight="false" outlineLevel="0" collapsed="false">
      <c r="A4" s="6" t="s">
        <v>15</v>
      </c>
      <c r="B4" s="6" t="s">
        <v>16</v>
      </c>
      <c r="C4" s="6" t="s">
        <v>17</v>
      </c>
      <c r="D4" s="6" t="s">
        <v>18</v>
      </c>
    </row>
    <row r="5" customFormat="false" ht="15" hidden="false" customHeight="false" outlineLevel="0" collapsed="false">
      <c r="A5" s="7" t="s">
        <v>19</v>
      </c>
      <c r="B5" s="8" t="n">
        <v>729.8</v>
      </c>
      <c r="C5" s="9" t="s">
        <v>20</v>
      </c>
      <c r="D5" s="9" t="s">
        <v>21</v>
      </c>
    </row>
    <row r="6" customFormat="false" ht="15" hidden="false" customHeight="false" outlineLevel="0" collapsed="false">
      <c r="A6" s="7" t="s">
        <v>22</v>
      </c>
      <c r="B6" s="10" t="n">
        <v>0.042</v>
      </c>
      <c r="C6" s="9" t="s">
        <v>20</v>
      </c>
      <c r="D6" s="9" t="s">
        <v>21</v>
      </c>
    </row>
    <row r="7" customFormat="false" ht="15" hidden="false" customHeight="false" outlineLevel="0" collapsed="false">
      <c r="A7" s="7" t="s">
        <v>23</v>
      </c>
      <c r="B7" s="10" t="n">
        <v>0.898</v>
      </c>
      <c r="C7" s="9" t="s">
        <v>20</v>
      </c>
      <c r="D7" s="9" t="s">
        <v>21</v>
      </c>
    </row>
    <row r="8" customFormat="false" ht="15" hidden="false" customHeight="false" outlineLevel="0" collapsed="false">
      <c r="A8" s="7" t="s">
        <v>24</v>
      </c>
      <c r="B8" s="10" t="n">
        <v>0.736</v>
      </c>
      <c r="C8" s="9" t="s">
        <v>20</v>
      </c>
      <c r="D8" s="9" t="s">
        <v>21</v>
      </c>
    </row>
    <row r="9" customFormat="false" ht="15" hidden="false" customHeight="false" outlineLevel="0" collapsed="false">
      <c r="A9" s="7" t="s">
        <v>25</v>
      </c>
      <c r="B9" s="10" t="n">
        <v>0.039</v>
      </c>
      <c r="C9" s="9" t="s">
        <v>20</v>
      </c>
      <c r="D9" s="9" t="s">
        <v>26</v>
      </c>
    </row>
    <row r="10" customFormat="false" ht="15" hidden="false" customHeight="false" outlineLevel="0" collapsed="false">
      <c r="A10" s="7" t="s">
        <v>27</v>
      </c>
      <c r="B10" s="10" t="n">
        <v>0.838</v>
      </c>
      <c r="C10" s="9" t="s">
        <v>20</v>
      </c>
      <c r="D10" s="9" t="s">
        <v>26</v>
      </c>
    </row>
    <row r="11" customFormat="false" ht="15" hidden="false" customHeight="false" outlineLevel="0" collapsed="false">
      <c r="A11" s="7" t="s">
        <v>28</v>
      </c>
      <c r="B11" s="10" t="n">
        <v>0.684</v>
      </c>
      <c r="C11" s="9" t="s">
        <v>20</v>
      </c>
      <c r="D11" s="9" t="s">
        <v>26</v>
      </c>
    </row>
    <row r="12" customFormat="false" ht="15" hidden="false" customHeight="false" outlineLevel="0" collapsed="false">
      <c r="A12" s="7" t="s">
        <v>29</v>
      </c>
      <c r="B12" s="10" t="n">
        <v>-0.101</v>
      </c>
      <c r="C12" s="9" t="s">
        <v>30</v>
      </c>
      <c r="D12" s="9" t="s">
        <v>21</v>
      </c>
    </row>
    <row r="13" customFormat="false" ht="15" hidden="false" customHeight="false" outlineLevel="0" collapsed="false">
      <c r="A13" s="7" t="s">
        <v>31</v>
      </c>
      <c r="B13" s="10" t="n">
        <v>-0.046</v>
      </c>
      <c r="C13" s="9" t="s">
        <v>30</v>
      </c>
      <c r="D13" s="9" t="s">
        <v>21</v>
      </c>
    </row>
    <row r="14" customFormat="false" ht="15" hidden="false" customHeight="false" outlineLevel="0" collapsed="false">
      <c r="A14" s="7" t="s">
        <v>32</v>
      </c>
      <c r="B14" s="10" t="n">
        <v>-0.357</v>
      </c>
      <c r="C14" s="9" t="s">
        <v>30</v>
      </c>
      <c r="D14" s="9" t="s">
        <v>21</v>
      </c>
    </row>
    <row r="15" customFormat="false" ht="15" hidden="false" customHeight="false" outlineLevel="0" collapsed="false">
      <c r="A15" s="7" t="s">
        <v>33</v>
      </c>
      <c r="B15" s="11" t="n">
        <v>0.52</v>
      </c>
      <c r="C15" s="9" t="s">
        <v>34</v>
      </c>
      <c r="D15" s="9" t="s">
        <v>35</v>
      </c>
    </row>
    <row r="18" customFormat="false" ht="15" hidden="false" customHeight="false" outlineLevel="0" collapsed="false">
      <c r="A18" s="12" t="s">
        <v>36</v>
      </c>
    </row>
    <row r="19" customFormat="false" ht="15" hidden="false" customHeight="false" outlineLevel="0" collapsed="false">
      <c r="A19" s="5" t="s">
        <v>37</v>
      </c>
    </row>
    <row r="20" customFormat="false" ht="15" hidden="false" customHeight="false" outlineLevel="0" collapsed="false">
      <c r="A20" s="6" t="s">
        <v>38</v>
      </c>
      <c r="B20" s="6" t="s">
        <v>39</v>
      </c>
      <c r="C20" s="6" t="s">
        <v>40</v>
      </c>
      <c r="D20" s="6" t="s">
        <v>41</v>
      </c>
    </row>
    <row r="21" customFormat="false" ht="15" hidden="false" customHeight="false" outlineLevel="0" collapsed="false">
      <c r="A21" s="9" t="s">
        <v>42</v>
      </c>
      <c r="B21" s="13" t="n">
        <v>110</v>
      </c>
      <c r="C21" s="14" t="n">
        <f aca="false">B21/$B$21-1</f>
        <v>0</v>
      </c>
      <c r="D21" s="15" t="n">
        <f aca="false">B21/$B$21</f>
        <v>1</v>
      </c>
    </row>
    <row r="22" customFormat="false" ht="15" hidden="false" customHeight="false" outlineLevel="0" collapsed="false">
      <c r="A22" s="9" t="s">
        <v>43</v>
      </c>
      <c r="B22" s="13" t="n">
        <v>185.8</v>
      </c>
      <c r="C22" s="14" t="n">
        <f aca="false">B22/$B$21-1</f>
        <v>0.689090909090909</v>
      </c>
      <c r="D22" s="15" t="n">
        <f aca="false">B22/$B$21</f>
        <v>1.68909090909091</v>
      </c>
    </row>
    <row r="23" customFormat="false" ht="15" hidden="false" customHeight="false" outlineLevel="0" collapsed="false">
      <c r="A23" s="9" t="s">
        <v>44</v>
      </c>
      <c r="B23" s="13" t="n">
        <v>231.3</v>
      </c>
      <c r="C23" s="14" t="n">
        <f aca="false">B23/$B$21-1</f>
        <v>1.10272727272727</v>
      </c>
      <c r="D23" s="15" t="n">
        <f aca="false">B23/$B$21</f>
        <v>2.10272727272727</v>
      </c>
    </row>
    <row r="24" customFormat="false" ht="15" hidden="false" customHeight="false" outlineLevel="0" collapsed="false">
      <c r="A24" s="9" t="s">
        <v>45</v>
      </c>
      <c r="B24" s="13" t="n">
        <v>234.3</v>
      </c>
      <c r="C24" s="14" t="n">
        <f aca="false">B24/$B$21-1</f>
        <v>1.13</v>
      </c>
      <c r="D24" s="15" t="n">
        <f aca="false">B24/$B$21</f>
        <v>2.13</v>
      </c>
    </row>
    <row r="25" customFormat="false" ht="15" hidden="false" customHeight="false" outlineLevel="0" collapsed="false">
      <c r="A25" s="9" t="s">
        <v>46</v>
      </c>
      <c r="B25" s="13" t="n">
        <v>258.5</v>
      </c>
      <c r="C25" s="14" t="n">
        <f aca="false">B25/$B$21-1</f>
        <v>1.35</v>
      </c>
      <c r="D25" s="15" t="n">
        <f aca="false">B25/$B$21</f>
        <v>2.35</v>
      </c>
    </row>
    <row r="26" customFormat="false" ht="15" hidden="false" customHeight="false" outlineLevel="0" collapsed="false">
      <c r="A26" s="9" t="s">
        <v>47</v>
      </c>
      <c r="B26" s="13" t="n">
        <v>269</v>
      </c>
      <c r="C26" s="14" t="n">
        <f aca="false">B26/$B$21-1</f>
        <v>1.44545454545455</v>
      </c>
      <c r="D26" s="15" t="n">
        <f aca="false">B26/$B$21</f>
        <v>2.44545454545455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6" min="4" style="0" width="22"/>
    <col collapsed="false" customWidth="true" hidden="false" outlineLevel="0" max="7" min="7" style="0" width="3"/>
    <col collapsed="false" customWidth="true" hidden="false" outlineLevel="0" max="8" min="8" style="0" width="34"/>
    <col collapsed="false" customWidth="true" hidden="false" outlineLevel="0" max="9" min="9" style="0" width="16"/>
  </cols>
  <sheetData>
    <row r="1" customFormat="false" ht="17.35" hidden="false" customHeight="false" outlineLevel="0" collapsed="false">
      <c r="A1" s="4" t="s">
        <v>48</v>
      </c>
    </row>
    <row r="2" customFormat="false" ht="15" hidden="false" customHeight="false" outlineLevel="0" collapsed="false">
      <c r="A2" s="5" t="s">
        <v>49</v>
      </c>
    </row>
    <row r="4" customFormat="false" ht="15" hidden="false" customHeight="false" outlineLevel="0" collapsed="false">
      <c r="A4" s="7" t="s">
        <v>50</v>
      </c>
      <c r="B4" s="16" t="n">
        <v>100000000</v>
      </c>
      <c r="H4" s="17" t="s">
        <v>51</v>
      </c>
      <c r="I4" s="18" t="n">
        <f aca="false">D22</f>
        <v>61036183.8397628</v>
      </c>
    </row>
    <row r="5" customFormat="false" ht="35.05" hidden="false" customHeight="false" outlineLevel="0" collapsed="false">
      <c r="A5" s="7" t="s">
        <v>52</v>
      </c>
      <c r="B5" s="19" t="n">
        <f aca="false">'شاخص‌ها'!B6</f>
        <v>0.042</v>
      </c>
      <c r="C5" s="20" t="s">
        <v>53</v>
      </c>
      <c r="H5" s="17" t="s">
        <v>54</v>
      </c>
      <c r="I5" s="21" t="n">
        <f aca="false">D22/D10-1</f>
        <v>-0.389638161602372</v>
      </c>
    </row>
    <row r="6" customFormat="false" ht="15" hidden="false" customHeight="false" outlineLevel="0" collapsed="false">
      <c r="A6" s="7" t="s">
        <v>55</v>
      </c>
      <c r="B6" s="22" t="n">
        <v>0.25</v>
      </c>
    </row>
    <row r="7" customFormat="false" ht="15" hidden="false" customHeight="false" outlineLevel="0" collapsed="false">
      <c r="A7" s="7" t="s">
        <v>56</v>
      </c>
      <c r="B7" s="16" t="n">
        <v>10000000</v>
      </c>
    </row>
    <row r="9" customFormat="false" ht="15" hidden="false" customHeight="false" outlineLevel="0" collapsed="false">
      <c r="A9" s="6" t="s">
        <v>57</v>
      </c>
      <c r="B9" s="6" t="s">
        <v>58</v>
      </c>
      <c r="C9" s="6" t="s">
        <v>59</v>
      </c>
      <c r="D9" s="6" t="s">
        <v>60</v>
      </c>
      <c r="E9" s="6" t="s">
        <v>61</v>
      </c>
      <c r="F9" s="6" t="s">
        <v>62</v>
      </c>
    </row>
    <row r="10" customFormat="false" ht="15" hidden="false" customHeight="false" outlineLevel="0" collapsed="false">
      <c r="A10" s="23" t="n">
        <v>0</v>
      </c>
      <c r="B10" s="24" t="n">
        <f aca="false">(1+$B$5)^A10</f>
        <v>1</v>
      </c>
      <c r="C10" s="25" t="n">
        <f aca="false">$B$7*B10</f>
        <v>10000000</v>
      </c>
      <c r="D10" s="25" t="n">
        <f aca="false">$B$4/B10</f>
        <v>100000000</v>
      </c>
      <c r="E10" s="25" t="n">
        <f aca="false">$B$4*(1+$B$6)^(A10/12)</f>
        <v>100000000</v>
      </c>
      <c r="F10" s="25" t="n">
        <f aca="false">E10/B10</f>
        <v>100000000</v>
      </c>
    </row>
    <row r="11" customFormat="false" ht="15" hidden="false" customHeight="false" outlineLevel="0" collapsed="false">
      <c r="A11" s="23" t="n">
        <v>1</v>
      </c>
      <c r="B11" s="24" t="n">
        <f aca="false">(1+$B$5)^A11</f>
        <v>1.042</v>
      </c>
      <c r="C11" s="25" t="n">
        <f aca="false">$B$7*B11</f>
        <v>10420000</v>
      </c>
      <c r="D11" s="25" t="n">
        <f aca="false">$B$4/B11</f>
        <v>95969289.8272553</v>
      </c>
      <c r="E11" s="25" t="n">
        <f aca="false">$B$4*(1+$B$6)^(A11/12)</f>
        <v>101876926.512151</v>
      </c>
      <c r="F11" s="25" t="n">
        <f aca="false">E11/B11</f>
        <v>97770562.8715457</v>
      </c>
    </row>
    <row r="12" customFormat="false" ht="15" hidden="false" customHeight="false" outlineLevel="0" collapsed="false">
      <c r="A12" s="23" t="n">
        <v>2</v>
      </c>
      <c r="B12" s="24" t="n">
        <f aca="false">(1+$B$5)^A12</f>
        <v>1.085764</v>
      </c>
      <c r="C12" s="25" t="n">
        <f aca="false">$B$7*B12</f>
        <v>10857640</v>
      </c>
      <c r="D12" s="25" t="n">
        <f aca="false">$B$4/B12</f>
        <v>92101045.8994772</v>
      </c>
      <c r="E12" s="25" t="n">
        <f aca="false">$B$4*(1+$B$6)^(A12/12)</f>
        <v>103789081.555621</v>
      </c>
      <c r="F12" s="25" t="n">
        <f aca="false">E12/B12</f>
        <v>95590829.6421887</v>
      </c>
    </row>
    <row r="13" customFormat="false" ht="15" hidden="false" customHeight="false" outlineLevel="0" collapsed="false">
      <c r="A13" s="23" t="n">
        <v>3</v>
      </c>
      <c r="B13" s="24" t="n">
        <f aca="false">(1+$B$5)^A13</f>
        <v>1.131366088</v>
      </c>
      <c r="C13" s="25" t="n">
        <f aca="false">$B$7*B13</f>
        <v>11313660.88</v>
      </c>
      <c r="D13" s="25" t="n">
        <f aca="false">$B$4/B13</f>
        <v>88388719.6732027</v>
      </c>
      <c r="E13" s="25" t="n">
        <f aca="false">$B$4*(1+$B$6)^(A13/12)</f>
        <v>105737126.344056</v>
      </c>
      <c r="F13" s="25" t="n">
        <f aca="false">E13/B13</f>
        <v>93459692.1947482</v>
      </c>
    </row>
    <row r="14" customFormat="false" ht="15" hidden="false" customHeight="false" outlineLevel="0" collapsed="false">
      <c r="A14" s="23" t="n">
        <v>4</v>
      </c>
      <c r="B14" s="24" t="n">
        <f aca="false">(1+$B$5)^A14</f>
        <v>1.178883463696</v>
      </c>
      <c r="C14" s="25" t="n">
        <f aca="false">$B$7*B14</f>
        <v>11788834.63696</v>
      </c>
      <c r="D14" s="25" t="n">
        <f aca="false">$B$4/B14</f>
        <v>84826026.5577761</v>
      </c>
      <c r="E14" s="25" t="n">
        <f aca="false">$B$4*(1+$B$6)^(A14/12)</f>
        <v>107721734.501594</v>
      </c>
      <c r="F14" s="25" t="n">
        <f aca="false">E14/B14</f>
        <v>91376067.1168194</v>
      </c>
    </row>
    <row r="15" customFormat="false" ht="15" hidden="false" customHeight="false" outlineLevel="0" collapsed="false">
      <c r="A15" s="23" t="n">
        <v>5</v>
      </c>
      <c r="B15" s="24" t="n">
        <f aca="false">(1+$B$5)^A15</f>
        <v>1.22839656917123</v>
      </c>
      <c r="C15" s="25" t="n">
        <f aca="false">$B$7*B15</f>
        <v>12283965.6917123</v>
      </c>
      <c r="D15" s="25" t="n">
        <f aca="false">$B$4/B15</f>
        <v>81406935.2761767</v>
      </c>
      <c r="E15" s="25" t="n">
        <f aca="false">$B$4*(1+$B$6)^(A15/12)</f>
        <v>109743592.295803</v>
      </c>
      <c r="F15" s="25" t="n">
        <f aca="false">E15/B15</f>
        <v>89338895.1499956</v>
      </c>
    </row>
    <row r="16" customFormat="false" ht="15" hidden="false" customHeight="false" outlineLevel="0" collapsed="false">
      <c r="A16" s="23" t="n">
        <v>6</v>
      </c>
      <c r="B16" s="24" t="n">
        <f aca="false">(1+$B$5)^A16</f>
        <v>1.27998922507642</v>
      </c>
      <c r="C16" s="25" t="n">
        <f aca="false">$B$7*B16</f>
        <v>12799892.2507642</v>
      </c>
      <c r="D16" s="25" t="n">
        <f aca="false">$B$4/B16</f>
        <v>78125657.6546801</v>
      </c>
      <c r="E16" s="25" t="n">
        <f aca="false">$B$4*(1+$B$6)^(A16/12)</f>
        <v>111803398.87499</v>
      </c>
      <c r="F16" s="25" t="n">
        <f aca="false">E16/B16</f>
        <v>87347140.6513708</v>
      </c>
    </row>
    <row r="17" customFormat="false" ht="15" hidden="false" customHeight="false" outlineLevel="0" collapsed="false">
      <c r="A17" s="23" t="n">
        <v>7</v>
      </c>
      <c r="B17" s="24" t="n">
        <f aca="false">(1+$B$5)^A17</f>
        <v>1.33374877252963</v>
      </c>
      <c r="C17" s="25" t="n">
        <f aca="false">$B$7*B17</f>
        <v>13337487.7252963</v>
      </c>
      <c r="D17" s="25" t="n">
        <f aca="false">$B$4/B17</f>
        <v>74976638.8240692</v>
      </c>
      <c r="E17" s="25" t="n">
        <f aca="false">$B$4*(1+$B$6)^(A17/12)</f>
        <v>113901866.50996</v>
      </c>
      <c r="F17" s="25" t="n">
        <f aca="false">E17/B17</f>
        <v>85399791.0670459</v>
      </c>
    </row>
    <row r="18" customFormat="false" ht="15" hidden="false" customHeight="false" outlineLevel="0" collapsed="false">
      <c r="A18" s="23" t="n">
        <v>8</v>
      </c>
      <c r="B18" s="24" t="n">
        <f aca="false">(1+$B$5)^A18</f>
        <v>1.38976622097588</v>
      </c>
      <c r="C18" s="25" t="n">
        <f aca="false">$B$7*B18</f>
        <v>13897662.2097588</v>
      </c>
      <c r="D18" s="25" t="n">
        <f aca="false">$B$4/B18</f>
        <v>71954547.8158054</v>
      </c>
      <c r="E18" s="25" t="n">
        <f aca="false">$B$4*(1+$B$6)^(A18/12)</f>
        <v>116039720.840319</v>
      </c>
      <c r="F18" s="25" t="n">
        <f aca="false">E18/B18</f>
        <v>83495856.4173748</v>
      </c>
    </row>
    <row r="19" customFormat="false" ht="15" hidden="false" customHeight="false" outlineLevel="0" collapsed="false">
      <c r="A19" s="23" t="n">
        <v>9</v>
      </c>
      <c r="B19" s="24" t="n">
        <f aca="false">(1+$B$5)^A19</f>
        <v>1.44813640225687</v>
      </c>
      <c r="C19" s="25" t="n">
        <f aca="false">$B$7*B19</f>
        <v>14481364.0225687</v>
      </c>
      <c r="D19" s="25" t="n">
        <f aca="false">$B$4/B19</f>
        <v>69054268.5372413</v>
      </c>
      <c r="E19" s="25" t="n">
        <f aca="false">$B$4*(1+$B$6)^(A19/12)</f>
        <v>118217701.125397</v>
      </c>
      <c r="F19" s="25" t="n">
        <f aca="false">E19/B19</f>
        <v>81634368.7936849</v>
      </c>
    </row>
    <row r="20" customFormat="false" ht="15" hidden="false" customHeight="false" outlineLevel="0" collapsed="false">
      <c r="A20" s="23" t="n">
        <v>10</v>
      </c>
      <c r="B20" s="24" t="n">
        <f aca="false">(1+$B$5)^A20</f>
        <v>1.50895813115165</v>
      </c>
      <c r="C20" s="25" t="n">
        <f aca="false">$B$7*B20</f>
        <v>15089581.3115165</v>
      </c>
      <c r="D20" s="25" t="n">
        <f aca="false">$B$4/B20</f>
        <v>66270891.1105962</v>
      </c>
      <c r="E20" s="25" t="n">
        <f aca="false">$B$4*(1+$B$6)^(A20/12)</f>
        <v>120436560.499875</v>
      </c>
      <c r="F20" s="25" t="n">
        <f aca="false">E20/B20</f>
        <v>79814381.8662192</v>
      </c>
    </row>
    <row r="21" customFormat="false" ht="15" hidden="false" customHeight="false" outlineLevel="0" collapsed="false">
      <c r="A21" s="23" t="n">
        <v>11</v>
      </c>
      <c r="B21" s="24" t="n">
        <f aca="false">(1+$B$5)^A21</f>
        <v>1.57233437266002</v>
      </c>
      <c r="C21" s="25" t="n">
        <f aca="false">$B$7*B21</f>
        <v>15723343.7266002</v>
      </c>
      <c r="D21" s="25" t="n">
        <f aca="false">$B$4/B21</f>
        <v>63599703.5610328</v>
      </c>
      <c r="E21" s="25" t="n">
        <f aca="false">$B$4*(1+$B$6)^(A21/12)</f>
        <v>122697066.234219</v>
      </c>
      <c r="F21" s="25" t="n">
        <f aca="false">E21/B21</f>
        <v>78034970.4030474</v>
      </c>
    </row>
    <row r="22" customFormat="false" ht="15" hidden="false" customHeight="false" outlineLevel="0" collapsed="false">
      <c r="A22" s="23" t="n">
        <v>12</v>
      </c>
      <c r="B22" s="24" t="n">
        <f aca="false">(1+$B$5)^A22</f>
        <v>1.63837241631174</v>
      </c>
      <c r="C22" s="25" t="n">
        <f aca="false">$B$7*B22</f>
        <v>16383724.1631174</v>
      </c>
      <c r="D22" s="25" t="n">
        <f aca="false">$B$4/B22</f>
        <v>61036183.8397628</v>
      </c>
      <c r="E22" s="25" t="n">
        <f aca="false">$B$4*(1+$B$6)^(A22/12)</f>
        <v>125000000</v>
      </c>
      <c r="F22" s="25" t="n">
        <f aca="false">E22/B22</f>
        <v>76295229.7997035</v>
      </c>
    </row>
    <row r="23" customFormat="false" ht="15" hidden="false" customHeight="false" outlineLevel="0" collapsed="false">
      <c r="A23" s="23" t="n">
        <v>13</v>
      </c>
      <c r="B23" s="24" t="n">
        <f aca="false">(1+$B$5)^A23</f>
        <v>1.70718405779684</v>
      </c>
      <c r="C23" s="25" t="n">
        <f aca="false">$B$7*B23</f>
        <v>17071840.5779684</v>
      </c>
      <c r="D23" s="25" t="n">
        <f aca="false">$B$4/B23</f>
        <v>58575992.1686783</v>
      </c>
      <c r="E23" s="25" t="n">
        <f aca="false">$B$4*(1+$B$6)^(A23/12)</f>
        <v>127346158.140188</v>
      </c>
      <c r="F23" s="25" t="n">
        <f aca="false">E23/B23</f>
        <v>74594275.6193094</v>
      </c>
    </row>
    <row r="24" customFormat="false" ht="15" hidden="false" customHeight="false" outlineLevel="0" collapsed="false">
      <c r="A24" s="23" t="n">
        <v>14</v>
      </c>
      <c r="B24" s="24" t="n">
        <f aca="false">(1+$B$5)^A24</f>
        <v>1.77888578822431</v>
      </c>
      <c r="C24" s="25" t="n">
        <f aca="false">$B$7*B24</f>
        <v>17788857.8822431</v>
      </c>
      <c r="D24" s="25" t="n">
        <f aca="false">$B$4/B24</f>
        <v>56214963.6935492</v>
      </c>
      <c r="E24" s="25" t="n">
        <f aca="false">$B$4*(1+$B$6)^(A24/12)</f>
        <v>129736351.944527</v>
      </c>
      <c r="F24" s="25" t="n">
        <f aca="false">E24/B24</f>
        <v>72931243.1429509</v>
      </c>
    </row>
    <row r="25" customFormat="false" ht="15" hidden="false" customHeight="false" outlineLevel="0" collapsed="false">
      <c r="A25" s="23" t="n">
        <v>15</v>
      </c>
      <c r="B25" s="24" t="n">
        <f aca="false">(1+$B$5)^A25</f>
        <v>1.85359899132973</v>
      </c>
      <c r="C25" s="25" t="n">
        <f aca="false">$B$7*B25</f>
        <v>18535989.9132973</v>
      </c>
      <c r="D25" s="25" t="n">
        <f aca="false">$B$4/B25</f>
        <v>53949101.4333486</v>
      </c>
      <c r="E25" s="25" t="n">
        <f aca="false">$B$4*(1+$B$6)^(A25/12)</f>
        <v>132171407.930071</v>
      </c>
      <c r="F25" s="25" t="n">
        <f aca="false">E25/B25</f>
        <v>71305286.9300787</v>
      </c>
    </row>
    <row r="26" customFormat="false" ht="15" hidden="false" customHeight="false" outlineLevel="0" collapsed="false">
      <c r="A26" s="23" t="n">
        <v>16</v>
      </c>
      <c r="B26" s="24" t="n">
        <f aca="false">(1+$B$5)^A26</f>
        <v>1.93145014896557</v>
      </c>
      <c r="C26" s="25" t="n">
        <f aca="false">$B$7*B26</f>
        <v>19314501.4896557</v>
      </c>
      <c r="D26" s="25" t="n">
        <f aca="false">$B$4/B26</f>
        <v>51774569.5137702</v>
      </c>
      <c r="E26" s="25" t="n">
        <f aca="false">$B$4*(1+$B$6)^(A26/12)</f>
        <v>134652168.126993</v>
      </c>
      <c r="F26" s="25" t="n">
        <f aca="false">E26/B26</f>
        <v>69715580.3887086</v>
      </c>
    </row>
    <row r="27" customFormat="false" ht="15" hidden="false" customHeight="false" outlineLevel="0" collapsed="false">
      <c r="A27" s="23" t="n">
        <v>17</v>
      </c>
      <c r="B27" s="24" t="n">
        <f aca="false">(1+$B$5)^A27</f>
        <v>2.01257105522213</v>
      </c>
      <c r="C27" s="25" t="n">
        <f aca="false">$B$7*B27</f>
        <v>20125710.5522213</v>
      </c>
      <c r="D27" s="25" t="n">
        <f aca="false">$B$4/B27</f>
        <v>49687686.6734839</v>
      </c>
      <c r="E27" s="25" t="n">
        <f aca="false">$B$4*(1+$B$6)^(A27/12)</f>
        <v>137179490.369754</v>
      </c>
      <c r="F27" s="25" t="n">
        <f aca="false">E27/B27</f>
        <v>68161315.3552053</v>
      </c>
    </row>
    <row r="28" customFormat="false" ht="15" hidden="false" customHeight="false" outlineLevel="0" collapsed="false">
      <c r="A28" s="23" t="n">
        <v>18</v>
      </c>
      <c r="B28" s="24" t="n">
        <f aca="false">(1+$B$5)^A28</f>
        <v>2.09709903954146</v>
      </c>
      <c r="C28" s="25" t="n">
        <f aca="false">$B$7*B28</f>
        <v>20970990.3954146</v>
      </c>
      <c r="D28" s="25" t="n">
        <f aca="false">$B$4/B28</f>
        <v>47684920.0321343</v>
      </c>
      <c r="E28" s="25" t="n">
        <f aca="false">$B$4*(1+$B$6)^(A28/12)</f>
        <v>139754248.593737</v>
      </c>
      <c r="F28" s="25" t="n">
        <f aca="false">E28/B28</f>
        <v>66641701.6834335</v>
      </c>
    </row>
    <row r="29" customFormat="false" ht="15" hidden="false" customHeight="false" outlineLevel="0" collapsed="false">
      <c r="A29" s="23" t="n">
        <v>19</v>
      </c>
      <c r="B29" s="24" t="n">
        <f aca="false">(1+$B$5)^A29</f>
        <v>2.1851771992022</v>
      </c>
      <c r="C29" s="25" t="n">
        <f aca="false">$B$7*B29</f>
        <v>21851771.992022</v>
      </c>
      <c r="D29" s="25" t="n">
        <f aca="false">$B$4/B29</f>
        <v>45762879.1095338</v>
      </c>
      <c r="E29" s="25" t="n">
        <f aca="false">$B$4*(1+$B$6)^(A29/12)</f>
        <v>142377333.13745</v>
      </c>
      <c r="F29" s="25" t="n">
        <f aca="false">E29/B29</f>
        <v>65155966.8430693</v>
      </c>
    </row>
    <row r="30" customFormat="false" ht="15" hidden="false" customHeight="false" outlineLevel="0" collapsed="false">
      <c r="A30" s="23" t="n">
        <v>20</v>
      </c>
      <c r="B30" s="24" t="n">
        <f aca="false">(1+$B$5)^A30</f>
        <v>2.27695464156869</v>
      </c>
      <c r="C30" s="25" t="n">
        <f aca="false">$B$7*B30</f>
        <v>22769546.4156869</v>
      </c>
      <c r="D30" s="25" t="n">
        <f aca="false">$B$4/B30</f>
        <v>43918310.085925</v>
      </c>
      <c r="E30" s="25" t="n">
        <f aca="false">$B$4*(1+$B$6)^(A30/12)</f>
        <v>145049651.050399</v>
      </c>
      <c r="F30" s="25" t="n">
        <f aca="false">E30/B30</f>
        <v>63703355.5268666</v>
      </c>
    </row>
    <row r="31" customFormat="false" ht="15" hidden="false" customHeight="false" outlineLevel="0" collapsed="false">
      <c r="A31" s="23" t="n">
        <v>21</v>
      </c>
      <c r="B31" s="24" t="n">
        <f aca="false">(1+$B$5)^A31</f>
        <v>2.37258673651458</v>
      </c>
      <c r="C31" s="25" t="n">
        <f aca="false">$B$7*B31</f>
        <v>23725867.3651458</v>
      </c>
      <c r="D31" s="25" t="n">
        <f aca="false">$B$4/B31</f>
        <v>42148090.293594</v>
      </c>
      <c r="E31" s="25" t="n">
        <f aca="false">$B$4*(1+$B$6)^(A31/12)</f>
        <v>147772126.406746</v>
      </c>
      <c r="F31" s="25" t="n">
        <f aca="false">E31/B31</f>
        <v>62283129.2666793</v>
      </c>
    </row>
    <row r="32" customFormat="false" ht="15" hidden="false" customHeight="false" outlineLevel="0" collapsed="false">
      <c r="A32" s="23" t="n">
        <v>22</v>
      </c>
      <c r="B32" s="24" t="n">
        <f aca="false">(1+$B$5)^A32</f>
        <v>2.47223537944819</v>
      </c>
      <c r="C32" s="25" t="n">
        <f aca="false">$B$7*B32</f>
        <v>24722353.7944819</v>
      </c>
      <c r="D32" s="25" t="n">
        <f aca="false">$B$4/B32</f>
        <v>40449222.9305125</v>
      </c>
      <c r="E32" s="25" t="n">
        <f aca="false">$B$4*(1+$B$6)^(A32/12)</f>
        <v>150545700.624843</v>
      </c>
      <c r="F32" s="25" t="n">
        <f aca="false">E32/B32</f>
        <v>60894566.0580448</v>
      </c>
    </row>
    <row r="33" customFormat="false" ht="15" hidden="false" customHeight="false" outlineLevel="0" collapsed="false">
      <c r="A33" s="23" t="n">
        <v>23</v>
      </c>
      <c r="B33" s="24" t="n">
        <f aca="false">(1+$B$5)^A33</f>
        <v>2.57606926538501</v>
      </c>
      <c r="C33" s="25" t="n">
        <f aca="false">$B$7*B33</f>
        <v>25760692.6538501</v>
      </c>
      <c r="D33" s="25" t="n">
        <f aca="false">$B$4/B33</f>
        <v>38818831.9870562</v>
      </c>
      <c r="E33" s="25" t="n">
        <f aca="false">$B$4*(1+$B$6)^(A33/12)</f>
        <v>153371332.792774</v>
      </c>
      <c r="F33" s="25" t="n">
        <f aca="false">E33/B33</f>
        <v>59536959.9931356</v>
      </c>
    </row>
    <row r="34" customFormat="false" ht="15" hidden="false" customHeight="false" outlineLevel="0" collapsed="false">
      <c r="A34" s="23" t="n">
        <v>24</v>
      </c>
      <c r="B34" s="24" t="n">
        <f aca="false">(1+$B$5)^A34</f>
        <v>2.68426417453118</v>
      </c>
      <c r="C34" s="25" t="n">
        <f aca="false">$B$7*B34</f>
        <v>26842641.7453118</v>
      </c>
      <c r="D34" s="25" t="n">
        <f aca="false">$B$4/B34</f>
        <v>37254157.3772132</v>
      </c>
      <c r="E34" s="25" t="n">
        <f aca="false">$B$4*(1+$B$6)^(A34/12)</f>
        <v>156250000</v>
      </c>
      <c r="F34" s="25" t="n">
        <f aca="false">E34/B34</f>
        <v>58209620.9018956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24"/>
  </cols>
  <sheetData>
    <row r="1" customFormat="false" ht="17.35" hidden="false" customHeight="false" outlineLevel="0" collapsed="false">
      <c r="A1" s="4" t="s">
        <v>63</v>
      </c>
    </row>
    <row r="2" customFormat="false" ht="15" hidden="false" customHeight="false" outlineLevel="0" collapsed="false">
      <c r="A2" s="5" t="s">
        <v>64</v>
      </c>
    </row>
    <row r="4" customFormat="false" ht="23.85" hidden="false" customHeight="false" outlineLevel="0" collapsed="false">
      <c r="A4" s="7" t="s">
        <v>65</v>
      </c>
      <c r="B4" s="19" t="n">
        <f aca="false">'شاخص‌ها'!B8</f>
        <v>0.736</v>
      </c>
      <c r="C4" s="20" t="s">
        <v>66</v>
      </c>
    </row>
    <row r="6" customFormat="false" ht="15" hidden="false" customHeight="false" outlineLevel="0" collapsed="false">
      <c r="A6" s="6" t="s">
        <v>67</v>
      </c>
      <c r="B6" s="6" t="s">
        <v>68</v>
      </c>
      <c r="C6" s="6" t="s">
        <v>5</v>
      </c>
      <c r="D6" s="6" t="s">
        <v>69</v>
      </c>
    </row>
    <row r="7" customFormat="false" ht="15" hidden="false" customHeight="false" outlineLevel="0" collapsed="false">
      <c r="A7" s="26" t="s">
        <v>70</v>
      </c>
      <c r="B7" s="22" t="n">
        <v>0.3</v>
      </c>
      <c r="C7" s="27" t="n">
        <f aca="false">IF(B7="","",(1+B7)/(1+$B$4)-1)</f>
        <v>-0.251152073732719</v>
      </c>
      <c r="D7" s="9" t="str">
        <f aca="false">IF(B7="","",IF(B7&gt;$B$4,"بالاتر از تورم","پایین‌تر از تورم"))</f>
        <v>پایین‌تر از تورم</v>
      </c>
    </row>
    <row r="8" customFormat="false" ht="15" hidden="false" customHeight="false" outlineLevel="0" collapsed="false">
      <c r="A8" s="26" t="s">
        <v>71</v>
      </c>
      <c r="B8" s="22" t="n">
        <v>0.6</v>
      </c>
      <c r="C8" s="27" t="n">
        <f aca="false">IF(B8="","",(1+B8)/(1+$B$4)-1)</f>
        <v>-0.0783410138248848</v>
      </c>
      <c r="D8" s="9" t="str">
        <f aca="false">IF(B8="","",IF(B8&gt;$B$4,"بالاتر از تورم","پایین‌تر از تورم"))</f>
        <v>پایین‌تر از تورم</v>
      </c>
    </row>
    <row r="9" customFormat="false" ht="15" hidden="false" customHeight="false" outlineLevel="0" collapsed="false">
      <c r="A9" s="26" t="s">
        <v>72</v>
      </c>
      <c r="B9" s="22" t="n">
        <v>0.9</v>
      </c>
      <c r="C9" s="27" t="n">
        <f aca="false">IF(B9="","",(1+B9)/(1+$B$4)-1)</f>
        <v>0.0944700460829493</v>
      </c>
      <c r="D9" s="9" t="str">
        <f aca="false">IF(B9="","",IF(B9&gt;$B$4,"بالاتر از تورم","پایین‌تر از تورم"))</f>
        <v>بالاتر از تورم</v>
      </c>
    </row>
    <row r="10" customFormat="false" ht="15" hidden="false" customHeight="false" outlineLevel="0" collapsed="false">
      <c r="A10" s="26" t="s">
        <v>73</v>
      </c>
      <c r="B10" s="22" t="n">
        <v>0.45</v>
      </c>
      <c r="C10" s="27" t="n">
        <f aca="false">IF(B10="","",(1+B10)/(1+$B$4)-1)</f>
        <v>-0.164746543778802</v>
      </c>
      <c r="D10" s="9" t="str">
        <f aca="false">IF(B10="","",IF(B10&gt;$B$4,"بالاتر از تورم","پایین‌تر از تورم"))</f>
        <v>پایین‌تر از تورم</v>
      </c>
    </row>
    <row r="11" customFormat="false" ht="15" hidden="false" customHeight="false" outlineLevel="0" collapsed="false">
      <c r="A11" s="26" t="s">
        <v>74</v>
      </c>
      <c r="B11" s="22" t="n">
        <v>0.1</v>
      </c>
      <c r="C11" s="27" t="n">
        <f aca="false">IF(B11="","",(1+B11)/(1+$B$4)-1)</f>
        <v>-0.366359447004608</v>
      </c>
      <c r="D11" s="9" t="str">
        <f aca="false">IF(B11="","",IF(B11&gt;$B$4,"بالاتر از تورم","پایین‌تر از تورم"))</f>
        <v>پایین‌تر از تورم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4" t="s">
        <v>75</v>
      </c>
    </row>
    <row r="3" customFormat="false" ht="15" hidden="false" customHeight="false" outlineLevel="0" collapsed="false">
      <c r="A3" s="7" t="s">
        <v>76</v>
      </c>
      <c r="B3" s="19" t="n">
        <f aca="false">'شاخص‌ها'!B6</f>
        <v>0.042</v>
      </c>
    </row>
    <row r="4" customFormat="false" ht="15" hidden="false" customHeight="false" outlineLevel="0" collapsed="false">
      <c r="A4" s="7" t="s">
        <v>77</v>
      </c>
      <c r="B4" s="28" t="n">
        <f aca="false">(1+B3)^12-1</f>
        <v>0.638372416311745</v>
      </c>
    </row>
    <row r="6" customFormat="false" ht="15" hidden="false" customHeight="false" outlineLevel="0" collapsed="false">
      <c r="A6" s="7" t="s">
        <v>78</v>
      </c>
      <c r="B6" s="19" t="n">
        <f aca="false">'شاخص‌ها'!B7</f>
        <v>0.898</v>
      </c>
    </row>
    <row r="7" customFormat="false" ht="15" hidden="false" customHeight="false" outlineLevel="0" collapsed="false">
      <c r="A7" s="7" t="s">
        <v>79</v>
      </c>
      <c r="B7" s="28" t="n">
        <f aca="false">(1+B6)^(1/12)-1</f>
        <v>0.0548515628925326</v>
      </c>
    </row>
    <row r="9" customFormat="false" ht="15" hidden="false" customHeight="false" outlineLevel="0" collapsed="false">
      <c r="A9" s="7" t="s">
        <v>80</v>
      </c>
      <c r="B9" s="19" t="n">
        <f aca="false">'شاخص‌ها'!B8</f>
        <v>0.736</v>
      </c>
    </row>
    <row r="10" customFormat="false" ht="15" hidden="false" customHeight="false" outlineLevel="0" collapsed="false">
      <c r="A10" s="7" t="s">
        <v>81</v>
      </c>
      <c r="B10" s="28" t="n">
        <f aca="false">(1+B9)^(1/12)-1</f>
        <v>0.0470380795220864</v>
      </c>
    </row>
    <row r="12" customFormat="false" ht="15" hidden="false" customHeight="false" outlineLevel="0" collapsed="false">
      <c r="A12" s="7" t="s">
        <v>82</v>
      </c>
      <c r="B12" s="29" t="n">
        <f aca="false">(B6-B9)*100</f>
        <v>16.2</v>
      </c>
      <c r="C12" s="20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7.35" hidden="false" customHeight="false" outlineLevel="0" collapsed="false">
      <c r="A1" s="4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2026-10-10T03:41:32Z</dcterms:created>
  <dc:creator>openpyxl</dc:creator>
  <dc:description/>
  <dc:language>en-US</dc:language>
  <cp:lastModifiedBy/>
  <dcterms:modified xsi:type="dcterms:W3CDTF">2026-10-10T03:41:34Z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