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ضریب_فزاینده" sheetId="2" state="visible" r:id="rId4"/>
    <sheet name="نقدینگی_واقعی" sheetId="3" state="visible" r:id="rId5"/>
    <sheet name="عمق_مالی" sheetId="4" state="visible" r:id="rId6"/>
    <sheet name="منابع_رشد" sheetId="5" state="visible" r:id="rId7"/>
    <sheet name="نمودار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<sst xmlns="http://schemas.openxmlformats.org/spreadsheetml/2006/main" count="63" uniqueCount="62">
  <si>
    <t xml:space="preserve">ابزار نقدینگی | felfelani.ir</t>
  </si>
  <si>
    <t xml:space="preserve">ضریب فزاینده</t>
  </si>
  <si>
    <t xml:space="preserve">نسبت ذخیره و نشت نقدی را وارد کنید تا ضریب فزاینده و حداکثر نقدینگی ساخته‌شده از یک پایه‌ی پولی معلوم شود؛ جدول دور به دور خلق سپرده هم هست.</t>
  </si>
  <si>
    <t xml:space="preserve">نقدینگی واقعی</t>
  </si>
  <si>
    <t xml:space="preserve">رشد اسمی نقدینگی و تورم را وارد کنید تا رشد واقعی حساب شود.</t>
  </si>
  <si>
    <t xml:space="preserve">عمق مالی</t>
  </si>
  <si>
    <t xml:space="preserve">نسبت نقدینگی به تولید و سرعت گردش پول را با چند سناریو می‌سنجد.</t>
  </si>
  <si>
    <t xml:space="preserve">منابع رشد</t>
  </si>
  <si>
    <t xml:space="preserve">تغییر هر یک از منابع (دارایی خارجی، مطالبات دولتی، تسهیلات غیردولتی و سایر) را وارد کنید تا سهم آن‌ها معلوم شود.</t>
  </si>
  <si>
    <t xml:space="preserve">رنگ‌ها</t>
  </si>
  <si>
    <t xml:space="preserve">متن آبی = ورودی · خانه‌ی زرد = قابل تغییر · آبی روشن = نتیجه‌ی کلیدی.</t>
  </si>
  <si>
    <t xml:space="preserve">هشدار</t>
  </si>
  <si>
    <t xml:space="preserve">مدل‌ها ساده‌شده و اعداد فرضی‌اند. این فایل ابزار آموزشی است و توصیه‌ی سیاستی یا سرمایه‌گذاری نیست.</t>
  </si>
  <si>
    <t xml:space="preserve">ضریب فزاینده و خلق پول</t>
  </si>
  <si>
    <t xml:space="preserve">مدل ساده‌شده؛ اعداد فرضی و آموزشی‌اند.</t>
  </si>
  <si>
    <t xml:space="preserve">پایه‌ی پولی یا سپرده‌ی اولیه (واحد دلخواه)</t>
  </si>
  <si>
    <t xml:space="preserve">نسبت ذخیره (٪ از سپرده)</t>
  </si>
  <si>
    <t xml:space="preserve">نسبت نقد به سپرده (نشت نقدی)</t>
  </si>
  <si>
    <t xml:space="preserve">۰ یعنی همه‌ی پول به بانک برمی‌گردد</t>
  </si>
  <si>
    <t xml:space="preserve">حداکثر نقدینگی ساخته‌شده</t>
  </si>
  <si>
    <t xml:space="preserve">پول جدید ساخته‌شده</t>
  </si>
  <si>
    <t xml:space="preserve">دور</t>
  </si>
  <si>
    <t xml:space="preserve">سپرده‌ی جدید در این دور</t>
  </si>
  <si>
    <t xml:space="preserve">جمع انباشته‌ی سپرده</t>
  </si>
  <si>
    <t xml:space="preserve">توجه: جدول دور به دور فقط حالت بدون نشت نقدی را نشان می‌دهد؛ ضریب بالا با نشت محاسبه می‌شود.</t>
  </si>
  <si>
    <t xml:space="preserve">نقدینگی واقعی و رشد واقعی</t>
  </si>
  <si>
    <t xml:space="preserve">رشد واقعی ≈ (۱ + رشد اسمی) ÷ (۱ + تورم) − ۱. اعداد فرضی‌اند.</t>
  </si>
  <si>
    <t xml:space="preserve">نقدینگی اسمی ابتدای دوره</t>
  </si>
  <si>
    <t xml:space="preserve">رشد اسمی نقدینگی</t>
  </si>
  <si>
    <t xml:space="preserve">تورم همان دوره</t>
  </si>
  <si>
    <t xml:space="preserve">نقدینگی اسمی انتهای دوره</t>
  </si>
  <si>
    <t xml:space="preserve">نقدینگی واقعی (به قیمت ابتدای دوره)</t>
  </si>
  <si>
    <t xml:space="preserve">رشد واقعی نقدینگی</t>
  </si>
  <si>
    <t xml:space="preserve">تغییر قدرت خرید کل نقدینگی</t>
  </si>
  <si>
    <t xml:space="preserve">عمق مالی و سرعت گردش پول</t>
  </si>
  <si>
    <t xml:space="preserve">M2/GDP نسبت اندازه‌ی نقدینگی به تولید است. اعداد فرضی‌اند.</t>
  </si>
  <si>
    <t xml:space="preserve">نقدینگی (M2)</t>
  </si>
  <si>
    <t xml:space="preserve">تولید ناخالص داخلی (GDP) اسمی</t>
  </si>
  <si>
    <t xml:space="preserve">نسبت نقدینگی به تولید (M2/GDP)</t>
  </si>
  <si>
    <t xml:space="preserve">سرعت گردش پول (GDP ÷ M2)</t>
  </si>
  <si>
    <t xml:space="preserve">سناریو</t>
  </si>
  <si>
    <t xml:space="preserve">رشد M2</t>
  </si>
  <si>
    <t xml:space="preserve">رشد GDP اسمی</t>
  </si>
  <si>
    <t xml:space="preserve">M2/GDP جدید</t>
  </si>
  <si>
    <t xml:space="preserve">سناریو 1</t>
  </si>
  <si>
    <t xml:space="preserve">سناریو 2</t>
  </si>
  <si>
    <t xml:space="preserve">سناریو 3</t>
  </si>
  <si>
    <t xml:space="preserve">سناریو 4</t>
  </si>
  <si>
    <t xml:space="preserve">منابع رشد نقدینگی</t>
  </si>
  <si>
    <t xml:space="preserve">تغییر هر منبع را به‌صورت عدد یا منفی وارد کنید؛ سهم آن در رشد نقدینگی حساب می‌شود. اعداد فرضی‌اند.</t>
  </si>
  <si>
    <t xml:space="preserve">نقدینگی ابتدای دوره</t>
  </si>
  <si>
    <t xml:space="preserve">منبع</t>
  </si>
  <si>
    <t xml:space="preserve">تغییر در دوره</t>
  </si>
  <si>
    <t xml:space="preserve">سهم از رشد کل</t>
  </si>
  <si>
    <t xml:space="preserve">سهم در رشد (واحد درصد)</t>
  </si>
  <si>
    <t xml:space="preserve">خالص دارایی‌های خارجی</t>
  </si>
  <si>
    <t xml:space="preserve">خالص مطالبات از بخش دولتی</t>
  </si>
  <si>
    <t xml:space="preserve">مطالبات از بخش غیردولتی (تسهیلات)</t>
  </si>
  <si>
    <t xml:space="preserve">سایر اقلام (خالص)</t>
  </si>
  <si>
    <t xml:space="preserve">کل تغییر نقدینگی</t>
  </si>
  <si>
    <t xml:space="preserve">رشد کل نقدینگی</t>
  </si>
  <si>
    <t xml:space="preserve">Charts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</si>
</sst>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"/>
    <numFmt numFmtId="166" formatCode="0.0%"/>
    <numFmt numFmtId="167" formatCode="0.00"/>
    <numFmt numFmtId="168" formatCode="0"/>
    <numFmt numFmtId="169" formatCode="#,##0"/>
    <numFmt numFmtId="170" formatCode="0.0%;[RED]\-0.0%"/>
    <numFmt numFmtId="171" formatCode="#,##0;[RED]\-#,##0"/>
    <numFmt numFmtId="172" formatCode="0%"/>
    <numFmt numFmtId="173" formatCode="#,##0.0;[RED]\-#,##0.0"/>
    <numFmt numFmtId="174" formatCode="0.0;[RED]\-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سپرده‌ی جدید در هر دور خلق پول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ضریب_فزاینده!B12</c:f>
              <c:strCache>
                <c:ptCount val="1"/>
                <c:pt idx="0">
                  <c:v>سپرده‌ی جدید در این دور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ضریب_فزاینده!$A$13:$A$22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ضریب_فزاینده!$B$13:$B$22</c:f>
              <c:numCache>
                <c:formatCode>#,##0.0</c:formatCode>
                <c:ptCount val="10"/>
                <c:pt idx="0">
                  <c:v>100</c:v>
                </c:pt>
                <c:pt idx="1">
                  <c:v>80</c:v>
                </c:pt>
                <c:pt idx="2">
                  <c:v>64</c:v>
                </c:pt>
                <c:pt idx="3">
                  <c:v>51.2</c:v>
                </c:pt>
                <c:pt idx="4">
                  <c:v>40.96</c:v>
                </c:pt>
                <c:pt idx="5">
                  <c:v>32.768</c:v>
                </c:pt>
                <c:pt idx="6">
                  <c:v>26.2144</c:v>
                </c:pt>
                <c:pt idx="7">
                  <c:v>20.97152</c:v>
                </c:pt>
                <c:pt idx="8">
                  <c:v>16.777216</c:v>
                </c:pt>
                <c:pt idx="9">
                  <c:v>13.4217728</c:v>
                </c:pt>
              </c:numCache>
            </c:numRef>
          </c:val>
        </c:ser>
        <c:gapWidth val="150"/>
        <c:overlap val="0"/>
        <c:axId val="686606"/>
        <c:axId val="13156146"/>
      </c:barChart>
      <c:catAx>
        <c:axId val="68660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156146"/>
        <c:crosses val="autoZero"/>
        <c:auto val="1"/>
        <c:lblAlgn val="ctr"/>
        <c:lblOffset val="100"/>
        <c:noMultiLvlLbl val="0"/>
      </c:catAx>
      <c:valAx>
        <c:axId val="131561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66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تغییر هر منبع نقدینگی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منابع_رشد!B6</c:f>
              <c:strCache>
                <c:ptCount val="1"/>
                <c:pt idx="0">
                  <c:v>تغییر در دوره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منابع_رشد!$A$7:$A$10</c:f>
              <c:strCache>
                <c:ptCount val="4"/>
                <c:pt idx="0">
                  <c:v>خالص دارایی‌های خارجی</c:v>
                </c:pt>
                <c:pt idx="1">
                  <c:v>خالص مطالبات از بخش دولتی</c:v>
                </c:pt>
                <c:pt idx="2">
                  <c:v>مطالبات از بخش غیردولتی (تسهیلات)</c:v>
                </c:pt>
                <c:pt idx="3">
                  <c:v>سایر اقلام (خالص)</c:v>
                </c:pt>
              </c:strCache>
            </c:strRef>
          </c:cat>
          <c:val>
            <c:numRef>
              <c:f>منابع_رشد!$B$7:$B$10</c:f>
              <c:numCache>
                <c:formatCode>#,##0.0;[RED]\-#,##0.0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-3</c:v>
                </c:pt>
              </c:numCache>
            </c:numRef>
          </c:val>
        </c:ser>
        <c:gapWidth val="150"/>
        <c:overlap val="0"/>
        <c:axId val="93173453"/>
        <c:axId val="92045753"/>
      </c:barChart>
      <c:catAx>
        <c:axId val="931734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045753"/>
        <c:crosses val="autoZero"/>
        <c:auto val="1"/>
        <c:lblAlgn val="ctr"/>
        <c:lblOffset val="100"/>
        <c:noMultiLvlLbl val="0"/>
      </c:catAx>
      <c:valAx>
        <c:axId val="920457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;[RED]\-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1734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11</xdr:col>
      <xdr:colOff>473040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22</xdr:row>
      <xdr:rowOff>160560</xdr:rowOff>
    </xdr:from>
    <xdr:to>
      <xdr:col>11</xdr:col>
      <xdr:colOff>473040</xdr:colOff>
      <xdr:row>39</xdr:row>
      <xdr:rowOff>162000</xdr:rowOff>
    </xdr:to>
    <xdr:graphicFrame>
      <xdr:nvGraphicFramePr>
        <xdr:cNvPr id="1" name="Chart 2"/>
        <xdr:cNvGraphicFramePr/>
      </xdr:nvGraphicFramePr>
      <xdr:xfrm>
        <a:off x="0" y="4381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6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4" t="s">
        <v>13</v>
      </c>
    </row>
    <row r="2" customFormat="false" ht="15" hidden="false" customHeight="false" outlineLevel="0" collapsed="false">
      <c r="A2" s="5" t="s">
        <v>14</v>
      </c>
    </row>
    <row r="4" customFormat="false" ht="15" hidden="false" customHeight="false" outlineLevel="0" collapsed="false">
      <c r="A4" s="6" t="s">
        <v>15</v>
      </c>
      <c r="B4" s="7" t="n">
        <v>100</v>
      </c>
    </row>
    <row r="5" customFormat="false" ht="15" hidden="false" customHeight="false" outlineLevel="0" collapsed="false">
      <c r="A5" s="6" t="s">
        <v>16</v>
      </c>
      <c r="B5" s="8" t="n">
        <v>0.2</v>
      </c>
    </row>
    <row r="6" customFormat="false" ht="15" hidden="false" customHeight="false" outlineLevel="0" collapsed="false">
      <c r="A6" s="6" t="s">
        <v>17</v>
      </c>
      <c r="B6" s="8" t="n">
        <v>0</v>
      </c>
      <c r="C6" s="9" t="s">
        <v>18</v>
      </c>
    </row>
    <row r="8" customFormat="false" ht="15" hidden="false" customHeight="false" outlineLevel="0" collapsed="false">
      <c r="A8" s="6" t="s">
        <v>1</v>
      </c>
      <c r="B8" s="10" t="n">
        <f aca="false">(1+B6)/(B5+B6)</f>
        <v>5</v>
      </c>
    </row>
    <row r="9" customFormat="false" ht="15" hidden="false" customHeight="false" outlineLevel="0" collapsed="false">
      <c r="A9" s="6" t="s">
        <v>19</v>
      </c>
      <c r="B9" s="11" t="n">
        <f aca="false">B4*B8</f>
        <v>500</v>
      </c>
    </row>
    <row r="10" customFormat="false" ht="15" hidden="false" customHeight="false" outlineLevel="0" collapsed="false">
      <c r="A10" s="6" t="s">
        <v>20</v>
      </c>
      <c r="B10" s="12" t="n">
        <f aca="false">B9-B4</f>
        <v>400</v>
      </c>
    </row>
    <row r="12" customFormat="false" ht="15" hidden="false" customHeight="false" outlineLevel="0" collapsed="false">
      <c r="A12" s="13" t="s">
        <v>21</v>
      </c>
      <c r="B12" s="13" t="s">
        <v>22</v>
      </c>
      <c r="C12" s="13" t="s">
        <v>23</v>
      </c>
    </row>
    <row r="13" customFormat="false" ht="15" hidden="false" customHeight="false" outlineLevel="0" collapsed="false">
      <c r="A13" s="14" t="n">
        <v>1</v>
      </c>
      <c r="B13" s="12" t="n">
        <f aca="false">$B$4*(1-$B$5)^(0)</f>
        <v>100</v>
      </c>
      <c r="C13" s="12" t="n">
        <f aca="false">SUM(B$13:B13)</f>
        <v>100</v>
      </c>
    </row>
    <row r="14" customFormat="false" ht="15" hidden="false" customHeight="false" outlineLevel="0" collapsed="false">
      <c r="A14" s="14" t="n">
        <v>2</v>
      </c>
      <c r="B14" s="12" t="n">
        <f aca="false">$B$4*(1-$B$5)^(1)</f>
        <v>80</v>
      </c>
      <c r="C14" s="12" t="n">
        <f aca="false">SUM(B$13:B14)</f>
        <v>180</v>
      </c>
    </row>
    <row r="15" customFormat="false" ht="15" hidden="false" customHeight="false" outlineLevel="0" collapsed="false">
      <c r="A15" s="14" t="n">
        <v>3</v>
      </c>
      <c r="B15" s="12" t="n">
        <f aca="false">$B$4*(1-$B$5)^(2)</f>
        <v>64</v>
      </c>
      <c r="C15" s="12" t="n">
        <f aca="false">SUM(B$13:B15)</f>
        <v>244</v>
      </c>
    </row>
    <row r="16" customFormat="false" ht="15" hidden="false" customHeight="false" outlineLevel="0" collapsed="false">
      <c r="A16" s="14" t="n">
        <v>4</v>
      </c>
      <c r="B16" s="12" t="n">
        <f aca="false">$B$4*(1-$B$5)^(3)</f>
        <v>51.2</v>
      </c>
      <c r="C16" s="12" t="n">
        <f aca="false">SUM(B$13:B16)</f>
        <v>295.2</v>
      </c>
    </row>
    <row r="17" customFormat="false" ht="15" hidden="false" customHeight="false" outlineLevel="0" collapsed="false">
      <c r="A17" s="14" t="n">
        <v>5</v>
      </c>
      <c r="B17" s="12" t="n">
        <f aca="false">$B$4*(1-$B$5)^(4)</f>
        <v>40.96</v>
      </c>
      <c r="C17" s="12" t="n">
        <f aca="false">SUM(B$13:B17)</f>
        <v>336.16</v>
      </c>
    </row>
    <row r="18" customFormat="false" ht="15" hidden="false" customHeight="false" outlineLevel="0" collapsed="false">
      <c r="A18" s="14" t="n">
        <v>6</v>
      </c>
      <c r="B18" s="12" t="n">
        <f aca="false">$B$4*(1-$B$5)^(5)</f>
        <v>32.768</v>
      </c>
      <c r="C18" s="12" t="n">
        <f aca="false">SUM(B$13:B18)</f>
        <v>368.928</v>
      </c>
    </row>
    <row r="19" customFormat="false" ht="15" hidden="false" customHeight="false" outlineLevel="0" collapsed="false">
      <c r="A19" s="14" t="n">
        <v>7</v>
      </c>
      <c r="B19" s="12" t="n">
        <f aca="false">$B$4*(1-$B$5)^(6)</f>
        <v>26.2144</v>
      </c>
      <c r="C19" s="12" t="n">
        <f aca="false">SUM(B$13:B19)</f>
        <v>395.1424</v>
      </c>
    </row>
    <row r="20" customFormat="false" ht="15" hidden="false" customHeight="false" outlineLevel="0" collapsed="false">
      <c r="A20" s="14" t="n">
        <v>8</v>
      </c>
      <c r="B20" s="12" t="n">
        <f aca="false">$B$4*(1-$B$5)^(7)</f>
        <v>20.97152</v>
      </c>
      <c r="C20" s="12" t="n">
        <f aca="false">SUM(B$13:B20)</f>
        <v>416.11392</v>
      </c>
    </row>
    <row r="21" customFormat="false" ht="15" hidden="false" customHeight="false" outlineLevel="0" collapsed="false">
      <c r="A21" s="14" t="n">
        <v>9</v>
      </c>
      <c r="B21" s="12" t="n">
        <f aca="false">$B$4*(1-$B$5)^(8)</f>
        <v>16.777216</v>
      </c>
      <c r="C21" s="12" t="n">
        <f aca="false">SUM(B$13:B21)</f>
        <v>432.891136</v>
      </c>
    </row>
    <row r="22" customFormat="false" ht="15" hidden="false" customHeight="false" outlineLevel="0" collapsed="false">
      <c r="A22" s="14" t="n">
        <v>10</v>
      </c>
      <c r="B22" s="12" t="n">
        <f aca="false">$B$4*(1-$B$5)^(9)</f>
        <v>13.4217728</v>
      </c>
      <c r="C22" s="12" t="n">
        <f aca="false">SUM(B$13:B22)</f>
        <v>446.3129088</v>
      </c>
    </row>
    <row r="24" customFormat="false" ht="15" hidden="false" customHeight="false" outlineLevel="0" collapsed="false">
      <c r="A24" s="5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4" t="s">
        <v>25</v>
      </c>
    </row>
    <row r="2" customFormat="false" ht="15" hidden="false" customHeight="false" outlineLevel="0" collapsed="false">
      <c r="A2" s="5" t="s">
        <v>26</v>
      </c>
    </row>
    <row r="4" customFormat="false" ht="15" hidden="false" customHeight="false" outlineLevel="0" collapsed="false">
      <c r="A4" s="6" t="s">
        <v>27</v>
      </c>
      <c r="B4" s="15" t="n">
        <v>1000</v>
      </c>
    </row>
    <row r="5" customFormat="false" ht="15" hidden="false" customHeight="false" outlineLevel="0" collapsed="false">
      <c r="A5" s="6" t="s">
        <v>28</v>
      </c>
      <c r="B5" s="8" t="n">
        <v>0.4</v>
      </c>
    </row>
    <row r="6" customFormat="false" ht="15" hidden="false" customHeight="false" outlineLevel="0" collapsed="false">
      <c r="A6" s="6" t="s">
        <v>29</v>
      </c>
      <c r="B6" s="8" t="n">
        <v>0.3</v>
      </c>
    </row>
    <row r="8" customFormat="false" ht="15" hidden="false" customHeight="false" outlineLevel="0" collapsed="false">
      <c r="A8" s="6" t="s">
        <v>30</v>
      </c>
      <c r="B8" s="16" t="n">
        <f aca="false">B4*(1+B5)</f>
        <v>1400</v>
      </c>
    </row>
    <row r="9" customFormat="false" ht="15" hidden="false" customHeight="false" outlineLevel="0" collapsed="false">
      <c r="A9" s="6" t="s">
        <v>31</v>
      </c>
      <c r="B9" s="17" t="n">
        <f aca="false">B8/(1+B6)</f>
        <v>1076.92307692308</v>
      </c>
    </row>
    <row r="10" customFormat="false" ht="15" hidden="false" customHeight="false" outlineLevel="0" collapsed="false">
      <c r="A10" s="6" t="s">
        <v>32</v>
      </c>
      <c r="B10" s="18" t="n">
        <f aca="false">(1+B5)/(1+B6)-1</f>
        <v>0.0769230769230769</v>
      </c>
    </row>
    <row r="11" customFormat="false" ht="15" hidden="false" customHeight="false" outlineLevel="0" collapsed="false">
      <c r="A11" s="6" t="s">
        <v>33</v>
      </c>
      <c r="B11" s="19" t="n">
        <f aca="false">B9-B4</f>
        <v>76.9230769230769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22"/>
  </cols>
  <sheetData>
    <row r="1" customFormat="false" ht="17.35" hidden="false" customHeight="false" outlineLevel="0" collapsed="false">
      <c r="A1" s="4" t="s">
        <v>34</v>
      </c>
    </row>
    <row r="2" customFormat="false" ht="15" hidden="false" customHeight="false" outlineLevel="0" collapsed="false">
      <c r="A2" s="5" t="s">
        <v>35</v>
      </c>
    </row>
    <row r="4" customFormat="false" ht="15" hidden="false" customHeight="false" outlineLevel="0" collapsed="false">
      <c r="A4" s="6" t="s">
        <v>36</v>
      </c>
      <c r="B4" s="7" t="n">
        <v>80</v>
      </c>
    </row>
    <row r="5" customFormat="false" ht="15" hidden="false" customHeight="false" outlineLevel="0" collapsed="false">
      <c r="A5" s="6" t="s">
        <v>37</v>
      </c>
      <c r="B5" s="7" t="n">
        <v>100</v>
      </c>
    </row>
    <row r="7" customFormat="false" ht="15" hidden="false" customHeight="false" outlineLevel="0" collapsed="false">
      <c r="A7" s="6" t="s">
        <v>38</v>
      </c>
      <c r="B7" s="20" t="n">
        <f aca="false">B4/B5</f>
        <v>0.8</v>
      </c>
    </row>
    <row r="8" customFormat="false" ht="15" hidden="false" customHeight="false" outlineLevel="0" collapsed="false">
      <c r="A8" s="6" t="s">
        <v>39</v>
      </c>
      <c r="B8" s="10" t="n">
        <f aca="false">B5/B4</f>
        <v>1.25</v>
      </c>
    </row>
    <row r="10" customFormat="false" ht="15" hidden="false" customHeight="false" outlineLevel="0" collapsed="false">
      <c r="A10" s="13" t="s">
        <v>40</v>
      </c>
      <c r="B10" s="13" t="s">
        <v>41</v>
      </c>
      <c r="C10" s="13" t="s">
        <v>42</v>
      </c>
      <c r="D10" s="13" t="s">
        <v>43</v>
      </c>
    </row>
    <row r="11" customFormat="false" ht="15" hidden="false" customHeight="false" outlineLevel="0" collapsed="false">
      <c r="A11" s="21" t="s">
        <v>44</v>
      </c>
      <c r="B11" s="22" t="n">
        <v>0.2</v>
      </c>
      <c r="C11" s="22" t="n">
        <v>0.2</v>
      </c>
      <c r="D11" s="23" t="n">
        <f aca="false">($B$4*(1+B11))/($B$5*(1+C11))</f>
        <v>0.8</v>
      </c>
    </row>
    <row r="12" customFormat="false" ht="15" hidden="false" customHeight="false" outlineLevel="0" collapsed="false">
      <c r="A12" s="21" t="s">
        <v>45</v>
      </c>
      <c r="B12" s="22" t="n">
        <v>0.4</v>
      </c>
      <c r="C12" s="22" t="n">
        <v>0.3</v>
      </c>
      <c r="D12" s="23" t="n">
        <f aca="false">($B$4*(1+B12))/($B$5*(1+C12))</f>
        <v>0.861538461538462</v>
      </c>
    </row>
    <row r="13" customFormat="false" ht="15" hidden="false" customHeight="false" outlineLevel="0" collapsed="false">
      <c r="A13" s="21" t="s">
        <v>46</v>
      </c>
      <c r="B13" s="22" t="n">
        <v>0.3</v>
      </c>
      <c r="C13" s="22" t="n">
        <v>0.4</v>
      </c>
      <c r="D13" s="23" t="n">
        <f aca="false">($B$4*(1+B13))/($B$5*(1+C13))</f>
        <v>0.742857142857143</v>
      </c>
    </row>
    <row r="14" customFormat="false" ht="15" hidden="false" customHeight="false" outlineLevel="0" collapsed="false">
      <c r="A14" s="21" t="s">
        <v>47</v>
      </c>
      <c r="B14" s="22" t="n">
        <v>0.5</v>
      </c>
      <c r="C14" s="22" t="n">
        <v>0.3</v>
      </c>
      <c r="D14" s="23" t="n">
        <f aca="false">($B$4*(1+B14))/($B$5*(1+C14))</f>
        <v>0.923076923076923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24"/>
  </cols>
  <sheetData>
    <row r="1" customFormat="false" ht="17.35" hidden="false" customHeight="false" outlineLevel="0" collapsed="false">
      <c r="A1" s="4" t="s">
        <v>48</v>
      </c>
    </row>
    <row r="2" customFormat="false" ht="15" hidden="false" customHeight="false" outlineLevel="0" collapsed="false">
      <c r="A2" s="5" t="s">
        <v>49</v>
      </c>
    </row>
    <row r="4" customFormat="false" ht="15" hidden="false" customHeight="false" outlineLevel="0" collapsed="false">
      <c r="A4" s="6" t="s">
        <v>50</v>
      </c>
      <c r="B4" s="7" t="n">
        <v>100</v>
      </c>
    </row>
    <row r="6" customFormat="false" ht="15" hidden="false" customHeight="false" outlineLevel="0" collapsed="false">
      <c r="A6" s="13" t="s">
        <v>51</v>
      </c>
      <c r="B6" s="13" t="s">
        <v>52</v>
      </c>
      <c r="C6" s="13" t="s">
        <v>53</v>
      </c>
      <c r="D6" s="13" t="s">
        <v>54</v>
      </c>
    </row>
    <row r="7" customFormat="false" ht="15" hidden="false" customHeight="false" outlineLevel="0" collapsed="false">
      <c r="A7" s="6" t="s">
        <v>55</v>
      </c>
      <c r="B7" s="24" t="n">
        <v>5</v>
      </c>
      <c r="C7" s="25" t="n">
        <f aca="false">IF($B$11=0,0,B7/$B$11)</f>
        <v>0.15625</v>
      </c>
      <c r="D7" s="26" t="n">
        <f aca="false">B7/$B$4*100</f>
        <v>5</v>
      </c>
    </row>
    <row r="8" customFormat="false" ht="15" hidden="false" customHeight="false" outlineLevel="0" collapsed="false">
      <c r="A8" s="6" t="s">
        <v>56</v>
      </c>
      <c r="B8" s="24" t="n">
        <v>10</v>
      </c>
      <c r="C8" s="25" t="n">
        <f aca="false">IF($B$11=0,0,B8/$B$11)</f>
        <v>0.3125</v>
      </c>
      <c r="D8" s="26" t="n">
        <f aca="false">B8/$B$4*100</f>
        <v>10</v>
      </c>
    </row>
    <row r="9" customFormat="false" ht="15" hidden="false" customHeight="false" outlineLevel="0" collapsed="false">
      <c r="A9" s="6" t="s">
        <v>57</v>
      </c>
      <c r="B9" s="24" t="n">
        <v>20</v>
      </c>
      <c r="C9" s="25" t="n">
        <f aca="false">IF($B$11=0,0,B9/$B$11)</f>
        <v>0.625</v>
      </c>
      <c r="D9" s="26" t="n">
        <f aca="false">B9/$B$4*100</f>
        <v>20</v>
      </c>
    </row>
    <row r="10" customFormat="false" ht="15" hidden="false" customHeight="false" outlineLevel="0" collapsed="false">
      <c r="A10" s="6" t="s">
        <v>58</v>
      </c>
      <c r="B10" s="24" t="n">
        <v>-3</v>
      </c>
      <c r="C10" s="25" t="n">
        <f aca="false">IF($B$11=0,0,B10/$B$11)</f>
        <v>-0.09375</v>
      </c>
      <c r="D10" s="26" t="n">
        <f aca="false">B10/$B$4*100</f>
        <v>-3</v>
      </c>
    </row>
    <row r="11" customFormat="false" ht="15" hidden="false" customHeight="false" outlineLevel="0" collapsed="false">
      <c r="A11" s="27" t="s">
        <v>59</v>
      </c>
      <c r="B11" s="11" t="n">
        <f aca="false">SUM(B7:B10)</f>
        <v>32</v>
      </c>
    </row>
    <row r="13" customFormat="false" ht="15" hidden="false" customHeight="false" outlineLevel="0" collapsed="false">
      <c r="A13" s="6" t="s">
        <v>60</v>
      </c>
      <c r="B13" s="18" t="n">
        <f aca="false">B11/B4</f>
        <v>0.32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2026-10-14T09:07:37Z</dcterms:created>
  <dc:creator>openpyxl</dc:creator>
  <dc:description/>
  <dc:language>en-US</dc:language>
  <cp:lastModifiedBy/>
  <dcterms:modified xsi:type="dcterms:W3CDTF">2026-10-14T09:07:39Z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